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8920" windowHeight="15840"/>
  </bookViews>
  <sheets>
    <sheet name="на подпись" sheetId="10" r:id="rId1"/>
  </sheets>
  <definedNames>
    <definedName name="_xlnm.Print_Titles" localSheetId="0">'на подпись'!$5:$6</definedName>
    <definedName name="_xlnm.Print_Area" localSheetId="0">'на подпись'!$A$1:$G$79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9" i="10"/>
  <c r="G29"/>
  <c r="F28"/>
  <c r="F29"/>
  <c r="E24"/>
  <c r="D24"/>
  <c r="G18"/>
  <c r="G48"/>
  <c r="G36"/>
  <c r="C69"/>
  <c r="C67"/>
  <c r="C65"/>
  <c r="C63"/>
  <c r="C59"/>
  <c r="C56"/>
  <c r="C49"/>
  <c r="C46"/>
  <c r="C42"/>
  <c r="C40"/>
  <c r="C32"/>
  <c r="E46" l="1"/>
  <c r="D46"/>
  <c r="C72" l="1"/>
  <c r="D69" l="1"/>
  <c r="E69"/>
  <c r="D67"/>
  <c r="E67"/>
  <c r="D65"/>
  <c r="E65"/>
  <c r="F36"/>
  <c r="D63"/>
  <c r="E63"/>
  <c r="D59"/>
  <c r="E59"/>
  <c r="D56"/>
  <c r="E56"/>
  <c r="D49"/>
  <c r="E49"/>
  <c r="D42"/>
  <c r="E42"/>
  <c r="D40"/>
  <c r="E40"/>
  <c r="D32"/>
  <c r="E32"/>
  <c r="D72" l="1"/>
  <c r="E72"/>
  <c r="F26"/>
  <c r="G26"/>
  <c r="F27"/>
  <c r="G28"/>
  <c r="F10"/>
  <c r="F11"/>
  <c r="F12"/>
  <c r="G12"/>
  <c r="E8"/>
  <c r="D8"/>
  <c r="C24"/>
  <c r="G33"/>
  <c r="G34"/>
  <c r="G35"/>
  <c r="G37"/>
  <c r="G39"/>
  <c r="G41"/>
  <c r="G44"/>
  <c r="G45"/>
  <c r="G47"/>
  <c r="G50"/>
  <c r="G51"/>
  <c r="G52"/>
  <c r="G53"/>
  <c r="G54"/>
  <c r="G55"/>
  <c r="G57"/>
  <c r="G58"/>
  <c r="G60"/>
  <c r="G61"/>
  <c r="G62"/>
  <c r="G64"/>
  <c r="G66"/>
  <c r="G70"/>
  <c r="F33"/>
  <c r="F34"/>
  <c r="F35"/>
  <c r="F37"/>
  <c r="F38"/>
  <c r="F39"/>
  <c r="F41"/>
  <c r="F43"/>
  <c r="F44"/>
  <c r="F45"/>
  <c r="F47"/>
  <c r="F50"/>
  <c r="F51"/>
  <c r="F52"/>
  <c r="F53"/>
  <c r="F54"/>
  <c r="F55"/>
  <c r="F57"/>
  <c r="F58"/>
  <c r="F60"/>
  <c r="F61"/>
  <c r="F62"/>
  <c r="F64"/>
  <c r="F66"/>
  <c r="F68"/>
  <c r="F70"/>
  <c r="C8"/>
  <c r="F25"/>
  <c r="F23"/>
  <c r="F22"/>
  <c r="F20"/>
  <c r="F16"/>
  <c r="F14"/>
  <c r="F9"/>
  <c r="G49"/>
  <c r="F46"/>
  <c r="E30" l="1"/>
  <c r="F67"/>
  <c r="F40"/>
  <c r="G42"/>
  <c r="F65"/>
  <c r="F63"/>
  <c r="F69"/>
  <c r="G69"/>
  <c r="G65"/>
  <c r="G63"/>
  <c r="F59"/>
  <c r="G59"/>
  <c r="G56"/>
  <c r="F56"/>
  <c r="F49"/>
  <c r="G46"/>
  <c r="F42"/>
  <c r="G40"/>
  <c r="G32"/>
  <c r="C30"/>
  <c r="G11"/>
  <c r="G13"/>
  <c r="G14"/>
  <c r="G15"/>
  <c r="G16"/>
  <c r="G17"/>
  <c r="G20"/>
  <c r="G21"/>
  <c r="G22"/>
  <c r="G25"/>
  <c r="G10"/>
  <c r="G9"/>
  <c r="G24"/>
  <c r="F32"/>
  <c r="D30"/>
  <c r="F72" l="1"/>
  <c r="G72"/>
  <c r="F30"/>
  <c r="D73"/>
  <c r="G8"/>
  <c r="G30"/>
  <c r="F24"/>
  <c r="E73"/>
  <c r="F8"/>
  <c r="D78" l="1"/>
  <c r="D79" s="1"/>
  <c r="E78"/>
  <c r="E79" s="1"/>
  <c r="C73"/>
</calcChain>
</file>

<file path=xl/sharedStrings.xml><?xml version="1.0" encoding="utf-8"?>
<sst xmlns="http://schemas.openxmlformats.org/spreadsheetml/2006/main" count="135" uniqueCount="133">
  <si>
    <t>Общегосударственные вопросы</t>
  </si>
  <si>
    <t>Расходы</t>
  </si>
  <si>
    <t>Иные источники внутреннего финансирования  дефицитов бюджетов</t>
  </si>
  <si>
    <t>Изменение остатков средств на счетах по учету  средств бюджета</t>
  </si>
  <si>
    <t>Доходы</t>
  </si>
  <si>
    <t>Национальная экономика</t>
  </si>
  <si>
    <t>Наименование показателя</t>
  </si>
  <si>
    <t>Жилищно-коммунальное хозяйство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</si>
  <si>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</si>
  <si>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</si>
  <si>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</si>
  <si>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</si>
  <si>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</si>
  <si>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</si>
  <si>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</si>
  <si>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</si>
  <si>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</si>
  <si>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</si>
  <si>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</si>
  <si>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</si>
  <si>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</si>
  <si>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</si>
  <si>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</si>
  <si>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Образование</t>
  </si>
  <si>
    <t>Социальная политика</t>
  </si>
  <si>
    <t>(тыс. рублей)</t>
  </si>
  <si>
    <t>Национальная безопасность и правоохранительная деятельность</t>
  </si>
  <si>
    <t>Результат исполнения бюджета (дефицит "--", профицит "+")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</si>
  <si>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</si>
  <si>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</si>
  <si>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</si>
  <si>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</si>
  <si>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Налоговые и неналоговые доходы</t>
  </si>
  <si>
    <t>Безвозмездные поступления</t>
  </si>
  <si>
    <t>Всего:</t>
  </si>
  <si>
    <t>Культура, кинематография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</si>
  <si>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</si>
  <si>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</si>
  <si>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</si>
  <si>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</si>
  <si>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>Источники внутреннего финансирования дефицита областного бюджета</t>
  </si>
  <si>
    <t>безвозмездные поступления от негосударственных  организаций</t>
  </si>
  <si>
    <t>безвозмездные поступления от других бюджетов бюджетной системы субъектов Российской Федерации</t>
  </si>
  <si>
    <t>1 01 00000 00 0000 000</t>
  </si>
  <si>
    <t>1 03 00000 00 0000 000</t>
  </si>
  <si>
    <t>1 05 00000 00 0000 000</t>
  </si>
  <si>
    <t>1 08 00000 00 0000 000</t>
  </si>
  <si>
    <t>1 12 00000 00 0000 000</t>
  </si>
  <si>
    <t>1 14 00000 00 0000 000</t>
  </si>
  <si>
    <t>1 11 00000 00 0000 000</t>
  </si>
  <si>
    <t>1 16 00000 00 0000 000</t>
  </si>
  <si>
    <t>1 17 00000 00 0000 000</t>
  </si>
  <si>
    <t>2 00 00000 00 0000 000</t>
  </si>
  <si>
    <t>0100</t>
  </si>
  <si>
    <t>0103</t>
  </si>
  <si>
    <t>0104</t>
  </si>
  <si>
    <t>0106</t>
  </si>
  <si>
    <t>0111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</si>
  <si>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</si>
  <si>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</si>
  <si>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</si>
  <si>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</si>
  <si>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</si>
  <si>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</si>
  <si>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0300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</si>
  <si>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</si>
  <si>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</si>
  <si>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0400</t>
  </si>
  <si>
    <t>0405</t>
  </si>
  <si>
    <t>0409</t>
  </si>
  <si>
    <t>0412</t>
  </si>
  <si>
    <t>Сельское хозяйство и рыболовство</t>
  </si>
  <si>
    <t>Дорожное хозяйство (дорожные фонды)</t>
  </si>
  <si>
    <t>Другие вопросы в области национальной экономике</t>
  </si>
  <si>
    <t>0500</t>
  </si>
  <si>
    <t>0501</t>
  </si>
  <si>
    <t>Жилищное хозяйство</t>
  </si>
  <si>
    <t>0700</t>
  </si>
  <si>
    <t>0701</t>
  </si>
  <si>
    <t>0702</t>
  </si>
  <si>
    <t>0707</t>
  </si>
  <si>
    <t>0709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</si>
  <si>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</si>
  <si>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</si>
  <si>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</si>
  <si>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</si>
  <si>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0800</t>
  </si>
  <si>
    <t>0801</t>
  </si>
  <si>
    <t>Культура</t>
  </si>
  <si>
    <t>Другие вопросы в области культуры, кинематографии</t>
  </si>
  <si>
    <t>1000</t>
  </si>
  <si>
    <t>1001</t>
  </si>
  <si>
    <t>1003</t>
  </si>
  <si>
    <t>1004</t>
  </si>
  <si>
    <t>Пенсионное обеспечение</t>
  </si>
  <si>
    <t>Социальное обеспечение населения</t>
  </si>
  <si>
    <t>Охрана семьи и детства</t>
  </si>
  <si>
    <t>1100</t>
  </si>
  <si>
    <t>1101</t>
  </si>
  <si>
    <t xml:space="preserve">Физическая культура </t>
  </si>
  <si>
    <t>1200</t>
  </si>
  <si>
    <t>1202</t>
  </si>
  <si>
    <t>Периодическая печать и издательства</t>
  </si>
  <si>
    <t>1300</t>
  </si>
  <si>
    <t>1301</t>
  </si>
  <si>
    <t>Обслуживание внутреннего государственного и муниципального долга</t>
  </si>
  <si>
    <t>1400</t>
  </si>
  <si>
    <t>1401</t>
  </si>
  <si>
    <t>1403</t>
  </si>
  <si>
    <t>Дотации на ввыравнивание бюджетной обеспеченности субъектов Российской Федерации и муниципальных образований</t>
  </si>
  <si>
    <t>Прочие межбюджетные трансферты бюджетам субъектов Российской Федерации и муниципальных образований общего характера</t>
  </si>
  <si>
    <t>КБК</t>
  </si>
  <si>
    <t>0102</t>
  </si>
  <si>
    <t xml:space="preserve">Функционирование высшего должностного лица субъекта Российской Федерации и муниципального образования </t>
  </si>
  <si>
    <t>0703</t>
  </si>
  <si>
    <t>Начальное профессиональное образование</t>
  </si>
  <si>
    <t>0804</t>
  </si>
  <si>
    <t>0105</t>
  </si>
  <si>
    <t>Судебная система</t>
  </si>
  <si>
    <t>0705</t>
  </si>
  <si>
    <t>Профессиональная подготовка, переподготовка и повышение квалификации</t>
  </si>
  <si>
    <t>1 1 00000 00 0000 000</t>
  </si>
  <si>
    <t>доходы от прибыли МУПов</t>
  </si>
  <si>
    <t>1 06 00000 00 0000 000</t>
  </si>
  <si>
    <t>1 13 00000 00 0000 000</t>
  </si>
  <si>
    <t>Кассовое исполнение
 за  январь-сентябрь 2025 года</t>
  </si>
  <si>
    <t>0503</t>
  </si>
  <si>
    <t>Благоустройство</t>
  </si>
  <si>
    <t>Сведения                                                                                                                                                            об исполнении бюджета Романовского муниципального района Саратовской области 
за 9 месяцев 2026 года</t>
  </si>
  <si>
    <t>Бюджетные назначения на 2026 год</t>
  </si>
  <si>
    <t>Кассовое исполнение
 за  январь-сентябрь 2026 года</t>
  </si>
  <si>
    <t>% исполнения к плану 2026 года</t>
  </si>
  <si>
    <t>% исполнения 2026 года к 2025 году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</si>
</sst>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8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0" fillId="2" borderId="0" xfId="0" applyFill="1" applyAlignment="1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/>
    <xf numFmtId="164" fontId="0" fillId="2" borderId="2" xfId="0" applyNumberFormat="1" applyFill="1" applyBorder="1" applyAlignment="1"/>
    <xf numFmtId="164" fontId="1" fillId="2" borderId="0" xfId="0" applyNumberFormat="1" applyFont="1" applyFill="1"/>
    <xf numFmtId="0" fontId="1" fillId="2" borderId="0" xfId="0" applyFont="1" applyFill="1" applyAlignment="1"/>
    <xf numFmtId="164" fontId="1" fillId="2" borderId="2" xfId="0" applyNumberFormat="1" applyFont="1" applyFill="1" applyBorder="1" applyAlignment="1"/>
    <xf numFmtId="164" fontId="1" fillId="0" borderId="2" xfId="0" applyNumberFormat="1" applyFont="1" applyFill="1" applyBorder="1" applyAlignment="1"/>
    <xf numFmtId="164" fontId="0" fillId="0" borderId="2" xfId="0" applyNumberFormat="1" applyFont="1" applyFill="1" applyBorder="1" applyAlignment="1"/>
    <xf numFmtId="164" fontId="2" fillId="0" borderId="2" xfId="0" applyNumberFormat="1" applyFont="1" applyFill="1" applyBorder="1" applyAlignment="1"/>
    <xf numFmtId="164" fontId="0" fillId="0" borderId="2" xfId="0" applyNumberFormat="1" applyFill="1" applyBorder="1" applyAlignment="1"/>
    <xf numFmtId="164" fontId="1" fillId="0" borderId="3" xfId="0" applyNumberFormat="1" applyFont="1" applyFill="1" applyBorder="1" applyAlignment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justify" wrapText="1"/>
    </xf>
    <xf numFmtId="0" fontId="2" fillId="2" borderId="8" xfId="0" applyFont="1" applyFill="1" applyBorder="1" applyAlignment="1">
      <alignment horizontal="left" vertical="justify" wrapText="1" indent="3"/>
    </xf>
    <xf numFmtId="0" fontId="2" fillId="2" borderId="8" xfId="0" applyFont="1" applyFill="1" applyBorder="1" applyAlignment="1">
      <alignment horizontal="left" vertical="top" wrapText="1" indent="3" readingOrder="1"/>
    </xf>
    <xf numFmtId="0" fontId="2" fillId="2" borderId="8" xfId="0" applyFont="1" applyFill="1" applyBorder="1" applyAlignment="1">
      <alignment horizontal="left" vertical="top" wrapText="1" indent="3"/>
    </xf>
    <xf numFmtId="0" fontId="1" fillId="2" borderId="8" xfId="0" applyFont="1" applyFill="1" applyBorder="1" applyAlignment="1">
      <alignment vertical="top" wrapText="1"/>
    </xf>
    <xf numFmtId="0" fontId="0" fillId="2" borderId="8" xfId="0" applyFill="1" applyBorder="1" applyAlignment="1">
      <alignment horizontal="left" vertical="top" wrapText="1" indent="3"/>
    </xf>
    <xf numFmtId="0" fontId="0" fillId="2" borderId="8" xfId="0" applyFill="1" applyBorder="1" applyAlignment="1">
      <alignment horizontal="left" vertical="top" wrapText="1" indent="3" readingOrder="1"/>
    </xf>
    <xf numFmtId="0" fontId="1" fillId="2" borderId="5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0" fillId="0" borderId="2" xfId="0" applyBorder="1"/>
    <xf numFmtId="0" fontId="2" fillId="0" borderId="2" xfId="0" applyFont="1" applyBorder="1"/>
    <xf numFmtId="0" fontId="1" fillId="2" borderId="10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/>
    <xf numFmtId="164" fontId="2" fillId="2" borderId="11" xfId="0" applyNumberFormat="1" applyFont="1" applyFill="1" applyBorder="1"/>
    <xf numFmtId="164" fontId="1" fillId="0" borderId="11" xfId="0" applyNumberFormat="1" applyFont="1" applyFill="1" applyBorder="1"/>
    <xf numFmtId="164" fontId="2" fillId="0" borderId="11" xfId="0" applyNumberFormat="1" applyFont="1" applyFill="1" applyBorder="1"/>
    <xf numFmtId="164" fontId="1" fillId="0" borderId="12" xfId="0" applyNumberFormat="1" applyFont="1" applyFill="1" applyBorder="1"/>
    <xf numFmtId="0" fontId="1" fillId="2" borderId="2" xfId="0" applyFont="1" applyFill="1" applyBorder="1"/>
    <xf numFmtId="0" fontId="0" fillId="0" borderId="2" xfId="0" applyFont="1" applyBorder="1"/>
    <xf numFmtId="165" fontId="1" fillId="2" borderId="2" xfId="0" applyNumberFormat="1" applyFont="1" applyFill="1" applyBorder="1"/>
    <xf numFmtId="165" fontId="0" fillId="0" borderId="2" xfId="0" applyNumberFormat="1" applyBorder="1"/>
    <xf numFmtId="49" fontId="0" fillId="0" borderId="2" xfId="0" applyNumberForma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2" borderId="8" xfId="0" applyFont="1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164" fontId="1" fillId="2" borderId="8" xfId="0" applyNumberFormat="1" applyFont="1" applyFill="1" applyBorder="1" applyAlignment="1">
      <alignment wrapText="1"/>
    </xf>
    <xf numFmtId="165" fontId="1" fillId="0" borderId="2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Font="1" applyAlignment="1"/>
    <xf numFmtId="0" fontId="0" fillId="0" borderId="0" xfId="0" applyFont="1"/>
    <xf numFmtId="165" fontId="1" fillId="2" borderId="2" xfId="0" applyNumberFormat="1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"/>
  <sheetViews>
    <sheetView tabSelected="1" topLeftCell="A17" zoomScaleNormal="100" workbookViewId="0">
      <selection activeCell="G68" sqref="G68"/>
    </sheetView>
  </sheetViews>
  <sheetFormatPr defaultRowHeight="11.25"/>
  <cols>
    <col min="1" max="1" width="21.6640625" customWidth="1"/>
    <col min="2" max="2" width="53.1640625" style="6" customWidth="1"/>
    <col min="3" max="3" width="18" style="6" customWidth="1"/>
    <col min="4" max="4" width="16.6640625" style="6" customWidth="1"/>
    <col min="5" max="5" width="16" style="6" customWidth="1"/>
    <col min="6" max="6" width="14.83203125" style="7" customWidth="1"/>
    <col min="7" max="7" width="16" customWidth="1"/>
    <col min="8" max="8" width="7.5" customWidth="1"/>
    <col min="9" max="9" width="11.6640625" bestFit="1" customWidth="1"/>
  </cols>
  <sheetData>
    <row r="1" spans="1:9" s="1" customFormat="1">
      <c r="A1" s="65"/>
      <c r="B1" s="60" t="s">
        <v>128</v>
      </c>
      <c r="C1" s="60"/>
      <c r="D1" s="60"/>
      <c r="E1" s="60"/>
      <c r="F1" s="60"/>
    </row>
    <row r="2" spans="1:9" s="1" customFormat="1">
      <c r="A2" s="65"/>
      <c r="B2" s="60"/>
      <c r="C2" s="60"/>
      <c r="D2" s="60"/>
      <c r="E2" s="60"/>
      <c r="F2" s="60"/>
    </row>
    <row r="3" spans="1:9" ht="28.5" customHeight="1">
      <c r="A3" s="65"/>
      <c r="B3" s="60"/>
      <c r="C3" s="60"/>
      <c r="D3" s="60"/>
      <c r="E3" s="60"/>
      <c r="F3" s="60"/>
    </row>
    <row r="4" spans="1:9" s="1" customFormat="1" ht="12" thickBot="1">
      <c r="A4" s="65"/>
      <c r="B4" s="6"/>
      <c r="C4" s="6"/>
      <c r="D4" s="6"/>
      <c r="E4" s="6"/>
      <c r="F4" s="9" t="s">
        <v>25</v>
      </c>
    </row>
    <row r="5" spans="1:9" s="2" customFormat="1" ht="63" customHeight="1" thickBot="1">
      <c r="A5" s="53" t="s">
        <v>111</v>
      </c>
      <c r="B5" s="21" t="s">
        <v>6</v>
      </c>
      <c r="C5" s="10" t="s">
        <v>125</v>
      </c>
      <c r="D5" s="10" t="s">
        <v>129</v>
      </c>
      <c r="E5" s="10" t="s">
        <v>130</v>
      </c>
      <c r="F5" s="35" t="s">
        <v>131</v>
      </c>
      <c r="G5" s="55" t="s">
        <v>132</v>
      </c>
    </row>
    <row r="6" spans="1:9" s="2" customFormat="1" ht="12" customHeight="1" thickBot="1">
      <c r="A6" s="53">
        <v>1</v>
      </c>
      <c r="B6" s="21">
        <v>2</v>
      </c>
      <c r="C6" s="21">
        <v>3</v>
      </c>
      <c r="D6" s="10">
        <v>4</v>
      </c>
      <c r="E6" s="10">
        <v>5</v>
      </c>
      <c r="F6" s="35">
        <v>6</v>
      </c>
      <c r="G6" s="54">
        <v>7</v>
      </c>
    </row>
    <row r="7" spans="1:9" s="2" customFormat="1" ht="12" customHeight="1">
      <c r="A7" s="52"/>
      <c r="B7" s="61" t="s">
        <v>4</v>
      </c>
      <c r="C7" s="61"/>
      <c r="D7" s="62"/>
      <c r="E7" s="62"/>
      <c r="F7" s="62"/>
      <c r="G7" s="52"/>
    </row>
    <row r="8" spans="1:9">
      <c r="A8" s="33"/>
      <c r="B8" s="22" t="s">
        <v>32</v>
      </c>
      <c r="C8" s="15">
        <f>SUM(C9:C23)</f>
        <v>66131.000000000015</v>
      </c>
      <c r="D8" s="15">
        <f>SUM(D9:D23)</f>
        <v>141764.4</v>
      </c>
      <c r="E8" s="15">
        <f>SUM(E9:E23)</f>
        <v>78062.3</v>
      </c>
      <c r="F8" s="36">
        <f>E8/D8*100</f>
        <v>55.064811758100063</v>
      </c>
      <c r="G8" s="43">
        <f>E8/C8*100</f>
        <v>118.04191680150002</v>
      </c>
      <c r="H8" s="8"/>
    </row>
    <row r="9" spans="1:9">
      <c r="A9" s="33" t="s">
        <v>43</v>
      </c>
      <c r="B9" s="23" t="s">
        <v>8</v>
      </c>
      <c r="C9" s="11">
        <v>21607.5</v>
      </c>
      <c r="D9" s="12">
        <v>32233</v>
      </c>
      <c r="E9" s="11">
        <v>24049.200000000001</v>
      </c>
      <c r="F9" s="37">
        <f>E9/D9*100</f>
        <v>74.610492352557941</v>
      </c>
      <c r="G9" s="44">
        <f>E9/C9*100</f>
        <v>111.30024297119057</v>
      </c>
      <c r="H9" s="4"/>
      <c r="I9" s="4"/>
    </row>
    <row r="10" spans="1:9" ht="22.5">
      <c r="A10" s="33" t="s">
        <v>44</v>
      </c>
      <c r="B10" s="24" t="s">
        <v>9</v>
      </c>
      <c r="C10" s="11">
        <v>3923.2</v>
      </c>
      <c r="D10" s="12">
        <v>5512.9</v>
      </c>
      <c r="E10" s="11">
        <v>3963.5</v>
      </c>
      <c r="F10" s="37">
        <f t="shared" ref="F10:F12" si="0">E10/D10*100</f>
        <v>71.895009885903974</v>
      </c>
      <c r="G10" s="44">
        <f>E10/C10*100</f>
        <v>101.02722267536706</v>
      </c>
    </row>
    <row r="11" spans="1:9">
      <c r="A11" s="33" t="s">
        <v>45</v>
      </c>
      <c r="B11" s="25" t="s">
        <v>10</v>
      </c>
      <c r="C11" s="11">
        <v>26103.599999999999</v>
      </c>
      <c r="D11" s="12">
        <v>29645.3</v>
      </c>
      <c r="E11" s="11">
        <v>28861.4</v>
      </c>
      <c r="F11" s="37">
        <f t="shared" si="0"/>
        <v>97.355735985130877</v>
      </c>
      <c r="G11" s="44">
        <f t="shared" ref="G11:G30" si="1">E11/C11*100</f>
        <v>110.56482630748251</v>
      </c>
    </row>
    <row r="12" spans="1:9" ht="18.75" customHeight="1">
      <c r="A12" s="33" t="s">
        <v>123</v>
      </c>
      <c r="B12" s="25" t="s">
        <v>11</v>
      </c>
      <c r="C12" s="11">
        <v>4576.2</v>
      </c>
      <c r="D12" s="12">
        <v>14604</v>
      </c>
      <c r="E12" s="11">
        <v>5116.7</v>
      </c>
      <c r="F12" s="37">
        <f t="shared" si="0"/>
        <v>35.036291427006297</v>
      </c>
      <c r="G12" s="44">
        <f t="shared" si="1"/>
        <v>111.81110965429832</v>
      </c>
    </row>
    <row r="13" spans="1:9" ht="21" hidden="1" customHeight="1">
      <c r="A13" s="33"/>
      <c r="B13" s="24" t="s">
        <v>12</v>
      </c>
      <c r="C13" s="11"/>
      <c r="D13" s="12"/>
      <c r="E13" s="11"/>
      <c r="F13" s="37"/>
      <c r="G13" s="44" t="e">
        <f t="shared" si="1"/>
        <v>#DIV/0!</v>
      </c>
    </row>
    <row r="14" spans="1:9" s="3" customFormat="1">
      <c r="A14" s="42" t="s">
        <v>46</v>
      </c>
      <c r="B14" s="25" t="s">
        <v>13</v>
      </c>
      <c r="C14" s="11">
        <v>3050.4</v>
      </c>
      <c r="D14" s="12">
        <v>3595</v>
      </c>
      <c r="E14" s="11">
        <v>2444.4</v>
      </c>
      <c r="F14" s="37">
        <f>E14/D14*100</f>
        <v>67.994436717663419</v>
      </c>
      <c r="G14" s="44">
        <f t="shared" si="1"/>
        <v>80.133752950432736</v>
      </c>
    </row>
    <row r="15" spans="1:9" ht="20.25" hidden="1" customHeight="1">
      <c r="A15" s="33"/>
      <c r="B15" s="25" t="s">
        <v>14</v>
      </c>
      <c r="C15" s="11"/>
      <c r="D15" s="12"/>
      <c r="E15" s="11"/>
      <c r="F15" s="37"/>
      <c r="G15" s="44" t="e">
        <f t="shared" si="1"/>
        <v>#DIV/0!</v>
      </c>
    </row>
    <row r="16" spans="1:9" ht="22.5">
      <c r="A16" s="33" t="s">
        <v>49</v>
      </c>
      <c r="B16" s="25" t="s">
        <v>15</v>
      </c>
      <c r="C16" s="11">
        <v>5377.9</v>
      </c>
      <c r="D16" s="12">
        <v>5660.2</v>
      </c>
      <c r="E16" s="11">
        <v>4704.1000000000004</v>
      </c>
      <c r="F16" s="37">
        <f>E16/D16*100</f>
        <v>83.108370728949524</v>
      </c>
      <c r="G16" s="44">
        <f t="shared" si="1"/>
        <v>87.470945908254166</v>
      </c>
    </row>
    <row r="17" spans="1:9" ht="10.5" customHeight="1">
      <c r="A17" s="33" t="s">
        <v>47</v>
      </c>
      <c r="B17" s="25" t="s">
        <v>16</v>
      </c>
      <c r="C17" s="11">
        <v>12.9</v>
      </c>
      <c r="D17" s="12"/>
      <c r="E17" s="11"/>
      <c r="F17" s="37"/>
      <c r="G17" s="44">
        <f t="shared" si="1"/>
        <v>0</v>
      </c>
    </row>
    <row r="18" spans="1:9" s="3" customFormat="1" ht="21.75" customHeight="1">
      <c r="A18" s="33" t="s">
        <v>124</v>
      </c>
      <c r="B18" s="25" t="s">
        <v>17</v>
      </c>
      <c r="C18" s="11">
        <v>0.5</v>
      </c>
      <c r="D18" s="12"/>
      <c r="E18" s="11">
        <v>6.9</v>
      </c>
      <c r="F18" s="37"/>
      <c r="G18" s="44">
        <f t="shared" si="1"/>
        <v>1380</v>
      </c>
    </row>
    <row r="19" spans="1:9" s="3" customFormat="1" hidden="1">
      <c r="A19" s="33" t="s">
        <v>121</v>
      </c>
      <c r="B19" s="27" t="s">
        <v>122</v>
      </c>
      <c r="C19" s="11"/>
      <c r="D19" s="12"/>
      <c r="E19" s="11"/>
      <c r="F19" s="37"/>
      <c r="G19" s="44"/>
    </row>
    <row r="20" spans="1:9" ht="24" customHeight="1">
      <c r="A20" s="33" t="s">
        <v>48</v>
      </c>
      <c r="B20" s="25" t="s">
        <v>18</v>
      </c>
      <c r="C20" s="11">
        <v>1123.7</v>
      </c>
      <c r="D20" s="12">
        <v>50039</v>
      </c>
      <c r="E20" s="11">
        <v>8430</v>
      </c>
      <c r="F20" s="37">
        <f>E20/D20*100</f>
        <v>16.846859449629289</v>
      </c>
      <c r="G20" s="44">
        <f t="shared" si="1"/>
        <v>750.20023137848182</v>
      </c>
    </row>
    <row r="21" spans="1:9" ht="15" hidden="1" customHeight="1">
      <c r="A21" s="33"/>
      <c r="B21" s="25" t="s">
        <v>19</v>
      </c>
      <c r="C21" s="11"/>
      <c r="D21" s="12"/>
      <c r="E21" s="11"/>
      <c r="F21" s="37"/>
      <c r="G21" s="44" t="e">
        <f t="shared" si="1"/>
        <v>#DIV/0!</v>
      </c>
    </row>
    <row r="22" spans="1:9">
      <c r="A22" s="33" t="s">
        <v>50</v>
      </c>
      <c r="B22" s="25" t="s">
        <v>20</v>
      </c>
      <c r="C22" s="11">
        <v>355.1</v>
      </c>
      <c r="D22" s="12">
        <v>465</v>
      </c>
      <c r="E22" s="11">
        <v>476.8</v>
      </c>
      <c r="F22" s="37">
        <f>E22/D22*100</f>
        <v>102.53763440860214</v>
      </c>
      <c r="G22" s="44">
        <f t="shared" si="1"/>
        <v>134.27203604618416</v>
      </c>
    </row>
    <row r="23" spans="1:9">
      <c r="A23" s="33" t="s">
        <v>51</v>
      </c>
      <c r="B23" s="25" t="s">
        <v>21</v>
      </c>
      <c r="C23" s="11"/>
      <c r="D23" s="12">
        <v>10</v>
      </c>
      <c r="E23" s="11">
        <v>9.3000000000000007</v>
      </c>
      <c r="F23" s="37">
        <f>E23/D23*100</f>
        <v>93</v>
      </c>
      <c r="G23" s="44"/>
    </row>
    <row r="24" spans="1:9">
      <c r="A24" s="33" t="s">
        <v>52</v>
      </c>
      <c r="B24" s="26" t="s">
        <v>33</v>
      </c>
      <c r="C24" s="15">
        <f>C25+C28+C29</f>
        <v>231538.5</v>
      </c>
      <c r="D24" s="15">
        <f>D25+D26+D29+D27</f>
        <v>451498.2</v>
      </c>
      <c r="E24" s="15">
        <f>E25+E26+E29+E27</f>
        <v>281950.40000000002</v>
      </c>
      <c r="F24" s="36">
        <f t="shared" ref="F24" si="2">E24/D24*100</f>
        <v>62.447735118323841</v>
      </c>
      <c r="G24" s="44">
        <f t="shared" si="1"/>
        <v>121.77257777864156</v>
      </c>
      <c r="H24" s="8"/>
    </row>
    <row r="25" spans="1:9" ht="24" customHeight="1">
      <c r="A25" s="33"/>
      <c r="B25" s="25" t="s">
        <v>22</v>
      </c>
      <c r="C25" s="11">
        <v>231539</v>
      </c>
      <c r="D25" s="12">
        <v>438483</v>
      </c>
      <c r="E25" s="11">
        <v>270847.2</v>
      </c>
      <c r="F25" s="37">
        <f>E25/D25*100</f>
        <v>61.769144983956046</v>
      </c>
      <c r="G25" s="44">
        <f t="shared" si="1"/>
        <v>116.97692397393095</v>
      </c>
    </row>
    <row r="26" spans="1:9" ht="24" hidden="1" customHeight="1">
      <c r="A26" s="33"/>
      <c r="B26" s="27" t="s">
        <v>42</v>
      </c>
      <c r="C26" s="11"/>
      <c r="D26" s="12"/>
      <c r="E26" s="11"/>
      <c r="F26" s="37" t="e">
        <f t="shared" ref="F26:F29" si="3">E26/D26*100</f>
        <v>#DIV/0!</v>
      </c>
      <c r="G26" s="44" t="e">
        <f t="shared" ref="G26:G28" si="4">E26/C26*100</f>
        <v>#DIV/0!</v>
      </c>
    </row>
    <row r="27" spans="1:9" ht="25.5" customHeight="1">
      <c r="A27" s="33"/>
      <c r="B27" s="28" t="s">
        <v>41</v>
      </c>
      <c r="C27" s="11"/>
      <c r="D27" s="12">
        <v>13100</v>
      </c>
      <c r="E27" s="11">
        <v>11188</v>
      </c>
      <c r="F27" s="37">
        <f t="shared" si="3"/>
        <v>85.404580152671755</v>
      </c>
      <c r="G27" s="44"/>
    </row>
    <row r="28" spans="1:9" ht="46.5" hidden="1" customHeight="1">
      <c r="A28" s="33"/>
      <c r="B28" s="25" t="s">
        <v>30</v>
      </c>
      <c r="C28" s="11"/>
      <c r="D28" s="12"/>
      <c r="E28" s="11"/>
      <c r="F28" s="37" t="e">
        <f t="shared" si="3"/>
        <v>#DIV/0!</v>
      </c>
      <c r="G28" s="44" t="e">
        <f t="shared" si="4"/>
        <v>#DIV/0!</v>
      </c>
    </row>
    <row r="29" spans="1:9" ht="37.5" customHeight="1">
      <c r="A29" s="33"/>
      <c r="B29" s="25" t="s">
        <v>31</v>
      </c>
      <c r="C29" s="11">
        <v>-0.5</v>
      </c>
      <c r="D29" s="12">
        <v>-84.8</v>
      </c>
      <c r="E29" s="11">
        <v>-84.8</v>
      </c>
      <c r="F29" s="37">
        <f t="shared" si="3"/>
        <v>100</v>
      </c>
      <c r="G29" s="44">
        <f t="shared" si="1"/>
        <v>16960</v>
      </c>
    </row>
    <row r="30" spans="1:9">
      <c r="A30" s="33"/>
      <c r="B30" s="29" t="s">
        <v>34</v>
      </c>
      <c r="C30" s="15">
        <f>C24+C8</f>
        <v>297669.5</v>
      </c>
      <c r="D30" s="16">
        <f>D24+D8</f>
        <v>593262.6</v>
      </c>
      <c r="E30" s="15">
        <f>E24+E8</f>
        <v>360012.7</v>
      </c>
      <c r="F30" s="38">
        <f>E30/D30*100</f>
        <v>60.683532048034053</v>
      </c>
      <c r="G30" s="51">
        <f t="shared" si="1"/>
        <v>120.9437648129889</v>
      </c>
      <c r="H30" s="14"/>
      <c r="I30" s="1"/>
    </row>
    <row r="31" spans="1:9">
      <c r="A31" s="33"/>
      <c r="B31" s="63" t="s">
        <v>1</v>
      </c>
      <c r="C31" s="63"/>
      <c r="D31" s="63"/>
      <c r="E31" s="63"/>
      <c r="F31" s="63"/>
      <c r="G31" s="33"/>
      <c r="H31" s="1"/>
      <c r="I31" s="1"/>
    </row>
    <row r="32" spans="1:9">
      <c r="A32" s="46" t="s">
        <v>53</v>
      </c>
      <c r="B32" s="26" t="s">
        <v>0</v>
      </c>
      <c r="C32" s="15">
        <f t="shared" ref="C32" si="5">SUM(C33:C39)</f>
        <v>43091.4</v>
      </c>
      <c r="D32" s="16">
        <f t="shared" ref="D32:E32" si="6">SUM(D33:D39)</f>
        <v>72383.3</v>
      </c>
      <c r="E32" s="16">
        <f t="shared" si="6"/>
        <v>45725.899999999994</v>
      </c>
      <c r="F32" s="38">
        <f t="shared" ref="F32:F72" si="7">E32/D32*100</f>
        <v>63.171891859033771</v>
      </c>
      <c r="G32" s="51">
        <f>E32/C32*100</f>
        <v>106.11374891509672</v>
      </c>
      <c r="H32" s="1"/>
      <c r="I32" s="1"/>
    </row>
    <row r="33" spans="1:9" s="58" customFormat="1" ht="22.5">
      <c r="A33" s="47" t="s">
        <v>112</v>
      </c>
      <c r="B33" s="48" t="s">
        <v>113</v>
      </c>
      <c r="C33" s="17">
        <v>1741.9</v>
      </c>
      <c r="D33" s="17">
        <v>4350.6000000000004</v>
      </c>
      <c r="E33" s="17">
        <v>1820.4</v>
      </c>
      <c r="F33" s="38">
        <f t="shared" si="7"/>
        <v>41.842504482140392</v>
      </c>
      <c r="G33" s="51">
        <f t="shared" ref="G33:G72" si="8">E33/C33*100</f>
        <v>104.50657328204834</v>
      </c>
      <c r="H33" s="57"/>
      <c r="I33" s="57"/>
    </row>
    <row r="34" spans="1:9" ht="33.75">
      <c r="A34" s="45" t="s">
        <v>54</v>
      </c>
      <c r="B34" s="30" t="s">
        <v>59</v>
      </c>
      <c r="C34" s="18">
        <v>1460.8</v>
      </c>
      <c r="D34" s="17">
        <v>2356.8000000000002</v>
      </c>
      <c r="E34" s="18">
        <v>1599.6</v>
      </c>
      <c r="F34" s="38">
        <f t="shared" si="7"/>
        <v>67.871690427698567</v>
      </c>
      <c r="G34" s="51">
        <f t="shared" si="8"/>
        <v>109.50164293537787</v>
      </c>
      <c r="H34" s="1"/>
      <c r="I34" s="1"/>
    </row>
    <row r="35" spans="1:9" ht="38.25" customHeight="1">
      <c r="A35" s="45" t="s">
        <v>55</v>
      </c>
      <c r="B35" s="31" t="s">
        <v>60</v>
      </c>
      <c r="C35" s="18">
        <v>21690</v>
      </c>
      <c r="D35" s="17">
        <v>33616.800000000003</v>
      </c>
      <c r="E35" s="18">
        <v>22719.1</v>
      </c>
      <c r="F35" s="38">
        <f t="shared" si="7"/>
        <v>67.582577758739674</v>
      </c>
      <c r="G35" s="51">
        <f t="shared" si="8"/>
        <v>104.74458275703088</v>
      </c>
      <c r="H35" s="1"/>
      <c r="I35" s="1"/>
    </row>
    <row r="36" spans="1:9">
      <c r="A36" s="45" t="s">
        <v>117</v>
      </c>
      <c r="B36" s="31" t="s">
        <v>118</v>
      </c>
      <c r="C36" s="18">
        <v>1.2</v>
      </c>
      <c r="D36" s="17">
        <v>9.5</v>
      </c>
      <c r="E36" s="18">
        <v>9.5</v>
      </c>
      <c r="F36" s="38">
        <f t="shared" si="7"/>
        <v>100</v>
      </c>
      <c r="G36" s="51">
        <f t="shared" si="8"/>
        <v>791.66666666666674</v>
      </c>
      <c r="H36" s="1"/>
      <c r="I36" s="1"/>
    </row>
    <row r="37" spans="1:9" ht="33.75">
      <c r="A37" s="45" t="s">
        <v>56</v>
      </c>
      <c r="B37" s="31" t="s">
        <v>61</v>
      </c>
      <c r="C37" s="18">
        <v>8201.4</v>
      </c>
      <c r="D37" s="17">
        <v>11889.1</v>
      </c>
      <c r="E37" s="18">
        <v>8443.6</v>
      </c>
      <c r="F37" s="38">
        <f t="shared" si="7"/>
        <v>71.01967348243349</v>
      </c>
      <c r="G37" s="51">
        <f t="shared" si="8"/>
        <v>102.95315433950303</v>
      </c>
      <c r="H37" s="1"/>
      <c r="I37" s="1"/>
    </row>
    <row r="38" spans="1:9" ht="13.5" customHeight="1">
      <c r="A38" s="45" t="s">
        <v>57</v>
      </c>
      <c r="B38" s="31" t="s">
        <v>62</v>
      </c>
      <c r="C38" s="18">
        <v>0</v>
      </c>
      <c r="D38" s="17">
        <v>1050</v>
      </c>
      <c r="E38" s="18">
        <v>0</v>
      </c>
      <c r="F38" s="38">
        <f t="shared" si="7"/>
        <v>0</v>
      </c>
      <c r="G38" s="51"/>
      <c r="H38" s="1"/>
      <c r="I38" s="1"/>
    </row>
    <row r="39" spans="1:9" ht="12" customHeight="1">
      <c r="A39" s="45" t="s">
        <v>58</v>
      </c>
      <c r="B39" s="31" t="s">
        <v>63</v>
      </c>
      <c r="C39" s="18">
        <v>9996.1</v>
      </c>
      <c r="D39" s="17">
        <v>19110.5</v>
      </c>
      <c r="E39" s="18">
        <v>11133.7</v>
      </c>
      <c r="F39" s="38">
        <f t="shared" si="7"/>
        <v>58.25959551032156</v>
      </c>
      <c r="G39" s="51">
        <f t="shared" si="8"/>
        <v>111.38043837096467</v>
      </c>
      <c r="H39" s="1"/>
      <c r="I39" s="1"/>
    </row>
    <row r="40" spans="1:9" ht="27" customHeight="1">
      <c r="A40" s="46" t="s">
        <v>64</v>
      </c>
      <c r="B40" s="26" t="s">
        <v>26</v>
      </c>
      <c r="C40" s="16">
        <f t="shared" ref="C40:E40" si="9">C41</f>
        <v>3080</v>
      </c>
      <c r="D40" s="16">
        <f t="shared" si="9"/>
        <v>6605.3</v>
      </c>
      <c r="E40" s="16">
        <f t="shared" si="9"/>
        <v>3888.6</v>
      </c>
      <c r="F40" s="38">
        <f t="shared" si="7"/>
        <v>58.870906696137951</v>
      </c>
      <c r="G40" s="51">
        <f t="shared" si="8"/>
        <v>126.25324675324674</v>
      </c>
      <c r="H40" s="1"/>
      <c r="I40" s="1"/>
    </row>
    <row r="41" spans="1:9" ht="33.75">
      <c r="A41" s="47" t="s">
        <v>65</v>
      </c>
      <c r="B41" s="31" t="s">
        <v>66</v>
      </c>
      <c r="C41" s="18">
        <v>3080</v>
      </c>
      <c r="D41" s="18">
        <v>6605.3</v>
      </c>
      <c r="E41" s="18">
        <v>3888.6</v>
      </c>
      <c r="F41" s="38">
        <f t="shared" si="7"/>
        <v>58.870906696137951</v>
      </c>
      <c r="G41" s="51">
        <f t="shared" si="8"/>
        <v>126.25324675324674</v>
      </c>
      <c r="H41" s="1"/>
      <c r="I41" s="1"/>
    </row>
    <row r="42" spans="1:9">
      <c r="A42" s="46" t="s">
        <v>67</v>
      </c>
      <c r="B42" s="26" t="s">
        <v>5</v>
      </c>
      <c r="C42" s="16">
        <f t="shared" ref="C42" si="10">SUM(C43:C45)</f>
        <v>19172.300000000003</v>
      </c>
      <c r="D42" s="16">
        <f t="shared" ref="D42:E42" si="11">SUM(D43:D45)</f>
        <v>26784.799999999999</v>
      </c>
      <c r="E42" s="16">
        <f t="shared" si="11"/>
        <v>13437</v>
      </c>
      <c r="F42" s="38">
        <f t="shared" si="7"/>
        <v>50.16651235028823</v>
      </c>
      <c r="G42" s="51">
        <f t="shared" si="8"/>
        <v>70.085487917464249</v>
      </c>
      <c r="H42" s="1"/>
      <c r="I42" s="1"/>
    </row>
    <row r="43" spans="1:9" ht="12.75" customHeight="1">
      <c r="A43" s="47" t="s">
        <v>68</v>
      </c>
      <c r="B43" s="31" t="s">
        <v>71</v>
      </c>
      <c r="C43" s="19">
        <v>469.9</v>
      </c>
      <c r="D43" s="18">
        <v>672.8</v>
      </c>
      <c r="E43" s="19">
        <v>464.3</v>
      </c>
      <c r="F43" s="38">
        <f t="shared" si="7"/>
        <v>69.010107015457805</v>
      </c>
      <c r="G43" s="38"/>
      <c r="H43" s="1"/>
      <c r="I43" s="1"/>
    </row>
    <row r="44" spans="1:9" ht="11.25" customHeight="1">
      <c r="A44" s="47" t="s">
        <v>69</v>
      </c>
      <c r="B44" s="31" t="s">
        <v>72</v>
      </c>
      <c r="C44" s="19">
        <v>18370.400000000001</v>
      </c>
      <c r="D44" s="18">
        <v>25215.4</v>
      </c>
      <c r="E44" s="19">
        <v>12289.5</v>
      </c>
      <c r="F44" s="38">
        <f t="shared" si="7"/>
        <v>48.738072765056273</v>
      </c>
      <c r="G44" s="51">
        <f t="shared" si="8"/>
        <v>66.898380002612896</v>
      </c>
      <c r="H44" s="1"/>
      <c r="I44" s="1"/>
    </row>
    <row r="45" spans="1:9">
      <c r="A45" s="47" t="s">
        <v>70</v>
      </c>
      <c r="B45" s="31" t="s">
        <v>73</v>
      </c>
      <c r="C45" s="19">
        <v>332</v>
      </c>
      <c r="D45" s="18">
        <v>896.6</v>
      </c>
      <c r="E45" s="19">
        <v>683.2</v>
      </c>
      <c r="F45" s="38">
        <f t="shared" si="7"/>
        <v>76.19897390140531</v>
      </c>
      <c r="G45" s="51">
        <f t="shared" si="8"/>
        <v>205.7831325301205</v>
      </c>
      <c r="H45" s="1"/>
      <c r="I45" s="1"/>
    </row>
    <row r="46" spans="1:9">
      <c r="A46" s="46" t="s">
        <v>74</v>
      </c>
      <c r="B46" s="26" t="s">
        <v>7</v>
      </c>
      <c r="C46" s="16">
        <f>C47+C48</f>
        <v>949.7</v>
      </c>
      <c r="D46" s="16">
        <f>D47+D48</f>
        <v>103.6</v>
      </c>
      <c r="E46" s="16">
        <f>E47+E48</f>
        <v>73.3</v>
      </c>
      <c r="F46" s="38">
        <f t="shared" si="7"/>
        <v>70.752895752895753</v>
      </c>
      <c r="G46" s="51">
        <f t="shared" si="8"/>
        <v>7.7182268084658308</v>
      </c>
      <c r="H46" s="1"/>
      <c r="I46" s="1"/>
    </row>
    <row r="47" spans="1:9" ht="11.25" customHeight="1">
      <c r="A47" s="47" t="s">
        <v>75</v>
      </c>
      <c r="B47" s="48" t="s">
        <v>76</v>
      </c>
      <c r="C47" s="17">
        <v>51.7</v>
      </c>
      <c r="D47" s="17">
        <v>103.6</v>
      </c>
      <c r="E47" s="17">
        <v>73.3</v>
      </c>
      <c r="F47" s="38">
        <f t="shared" si="7"/>
        <v>70.752895752895753</v>
      </c>
      <c r="G47" s="51">
        <f t="shared" si="8"/>
        <v>141.779497098646</v>
      </c>
      <c r="H47" s="1"/>
      <c r="I47" s="1"/>
    </row>
    <row r="48" spans="1:9" ht="11.25" customHeight="1">
      <c r="A48" s="45" t="s">
        <v>126</v>
      </c>
      <c r="B48" s="48" t="s">
        <v>127</v>
      </c>
      <c r="C48" s="17">
        <v>898</v>
      </c>
      <c r="D48" s="17">
        <v>0</v>
      </c>
      <c r="E48" s="17">
        <v>0</v>
      </c>
      <c r="F48" s="38">
        <v>0</v>
      </c>
      <c r="G48" s="51">
        <f t="shared" si="8"/>
        <v>0</v>
      </c>
      <c r="H48" s="1"/>
      <c r="I48" s="1"/>
    </row>
    <row r="49" spans="1:9">
      <c r="A49" s="46" t="s">
        <v>77</v>
      </c>
      <c r="B49" s="26" t="s">
        <v>23</v>
      </c>
      <c r="C49" s="16">
        <f t="shared" ref="C49" si="12">SUM(C50:C55)</f>
        <v>199570.99999999997</v>
      </c>
      <c r="D49" s="16">
        <f t="shared" ref="D49:E49" si="13">SUM(D50:D55)</f>
        <v>399756.5</v>
      </c>
      <c r="E49" s="16">
        <f t="shared" si="13"/>
        <v>239889.9</v>
      </c>
      <c r="F49" s="38">
        <f t="shared" si="7"/>
        <v>60.009005482087218</v>
      </c>
      <c r="G49" s="51">
        <f t="shared" si="8"/>
        <v>120.20278497376876</v>
      </c>
      <c r="H49" s="1"/>
      <c r="I49" s="1"/>
    </row>
    <row r="50" spans="1:9" ht="14.25" customHeight="1">
      <c r="A50" s="45" t="s">
        <v>78</v>
      </c>
      <c r="B50" s="48" t="s">
        <v>82</v>
      </c>
      <c r="C50" s="17">
        <v>33261.699999999997</v>
      </c>
      <c r="D50" s="17">
        <v>65344.7</v>
      </c>
      <c r="E50" s="17">
        <v>47664.7</v>
      </c>
      <c r="F50" s="38">
        <f t="shared" si="7"/>
        <v>72.943482792024454</v>
      </c>
      <c r="G50" s="51">
        <f t="shared" si="8"/>
        <v>143.30205611859887</v>
      </c>
      <c r="H50" s="1"/>
      <c r="I50" s="1"/>
    </row>
    <row r="51" spans="1:9" ht="13.5" customHeight="1">
      <c r="A51" s="45" t="s">
        <v>79</v>
      </c>
      <c r="B51" s="48" t="s">
        <v>83</v>
      </c>
      <c r="C51" s="17">
        <v>142760.29999999999</v>
      </c>
      <c r="D51" s="17">
        <v>295522</v>
      </c>
      <c r="E51" s="17">
        <v>167240.20000000001</v>
      </c>
      <c r="F51" s="38">
        <f t="shared" si="7"/>
        <v>56.591455120092583</v>
      </c>
      <c r="G51" s="51">
        <f t="shared" si="8"/>
        <v>117.14755432707835</v>
      </c>
      <c r="H51" s="1"/>
      <c r="I51" s="1"/>
    </row>
    <row r="52" spans="1:9" ht="15" customHeight="1">
      <c r="A52" s="45" t="s">
        <v>114</v>
      </c>
      <c r="B52" s="48" t="s">
        <v>115</v>
      </c>
      <c r="C52" s="17">
        <v>10039</v>
      </c>
      <c r="D52" s="17">
        <v>17989.7</v>
      </c>
      <c r="E52" s="17">
        <v>11049.9</v>
      </c>
      <c r="F52" s="38">
        <f t="shared" si="7"/>
        <v>61.423481214250373</v>
      </c>
      <c r="G52" s="51">
        <f t="shared" si="8"/>
        <v>110.06972806056379</v>
      </c>
      <c r="H52" s="1"/>
      <c r="I52" s="1"/>
    </row>
    <row r="53" spans="1:9" ht="22.5">
      <c r="A53" s="45" t="s">
        <v>119</v>
      </c>
      <c r="B53" s="48" t="s">
        <v>120</v>
      </c>
      <c r="C53" s="17">
        <v>117.3</v>
      </c>
      <c r="D53" s="17">
        <v>82</v>
      </c>
      <c r="E53" s="17">
        <v>14</v>
      </c>
      <c r="F53" s="38">
        <f t="shared" si="7"/>
        <v>17.073170731707318</v>
      </c>
      <c r="G53" s="51">
        <f t="shared" si="8"/>
        <v>11.935208866155159</v>
      </c>
      <c r="H53" s="1"/>
      <c r="I53" s="1"/>
    </row>
    <row r="54" spans="1:9" ht="14.25" customHeight="1">
      <c r="A54" s="45" t="s">
        <v>80</v>
      </c>
      <c r="B54" s="48" t="s">
        <v>84</v>
      </c>
      <c r="C54" s="17">
        <v>136.9</v>
      </c>
      <c r="D54" s="17">
        <v>224.3</v>
      </c>
      <c r="E54" s="17">
        <v>163.80000000000001</v>
      </c>
      <c r="F54" s="38">
        <f t="shared" si="7"/>
        <v>73.027195720017829</v>
      </c>
      <c r="G54" s="51">
        <f t="shared" si="8"/>
        <v>119.64937910883857</v>
      </c>
      <c r="H54" s="1"/>
      <c r="I54" s="1"/>
    </row>
    <row r="55" spans="1:9" ht="13.5" customHeight="1">
      <c r="A55" s="45" t="s">
        <v>81</v>
      </c>
      <c r="B55" s="48" t="s">
        <v>85</v>
      </c>
      <c r="C55" s="17">
        <v>13255.8</v>
      </c>
      <c r="D55" s="17">
        <v>20593.8</v>
      </c>
      <c r="E55" s="17">
        <v>13757.3</v>
      </c>
      <c r="F55" s="38">
        <f t="shared" si="7"/>
        <v>66.803115500781786</v>
      </c>
      <c r="G55" s="51">
        <f t="shared" si="8"/>
        <v>103.78324959640308</v>
      </c>
      <c r="H55" s="1"/>
      <c r="I55" s="1"/>
    </row>
    <row r="56" spans="1:9">
      <c r="A56" s="46" t="s">
        <v>86</v>
      </c>
      <c r="B56" s="26" t="s">
        <v>35</v>
      </c>
      <c r="C56" s="16">
        <f t="shared" ref="C56" si="14">SUM(C57:C58)</f>
        <v>43157.5</v>
      </c>
      <c r="D56" s="16">
        <f t="shared" ref="D56:E56" si="15">SUM(D57:D58)</f>
        <v>75706</v>
      </c>
      <c r="E56" s="16">
        <f t="shared" si="15"/>
        <v>47465.4</v>
      </c>
      <c r="F56" s="38">
        <f t="shared" si="7"/>
        <v>62.697012125855288</v>
      </c>
      <c r="G56" s="51">
        <f t="shared" si="8"/>
        <v>109.9818108092452</v>
      </c>
      <c r="H56" s="1"/>
      <c r="I56" s="1"/>
    </row>
    <row r="57" spans="1:9" ht="12" customHeight="1">
      <c r="A57" s="47" t="s">
        <v>87</v>
      </c>
      <c r="B57" s="31" t="s">
        <v>88</v>
      </c>
      <c r="C57" s="17">
        <v>32386.7</v>
      </c>
      <c r="D57" s="17">
        <v>58203.1</v>
      </c>
      <c r="E57" s="17">
        <v>34934.9</v>
      </c>
      <c r="F57" s="38">
        <f t="shared" si="7"/>
        <v>60.022404304925345</v>
      </c>
      <c r="G57" s="51">
        <f t="shared" si="8"/>
        <v>107.86804459855435</v>
      </c>
      <c r="H57" s="1"/>
      <c r="I57" s="1"/>
    </row>
    <row r="58" spans="1:9" ht="12.75" customHeight="1">
      <c r="A58" s="45" t="s">
        <v>116</v>
      </c>
      <c r="B58" s="31" t="s">
        <v>89</v>
      </c>
      <c r="C58" s="17">
        <v>10770.8</v>
      </c>
      <c r="D58" s="17">
        <v>17502.900000000001</v>
      </c>
      <c r="E58" s="17">
        <v>12530.5</v>
      </c>
      <c r="F58" s="38">
        <f t="shared" si="7"/>
        <v>71.590993492506954</v>
      </c>
      <c r="G58" s="51">
        <f t="shared" si="8"/>
        <v>116.33769079362722</v>
      </c>
      <c r="H58" s="1"/>
      <c r="I58" s="1"/>
    </row>
    <row r="59" spans="1:9">
      <c r="A59" s="46" t="s">
        <v>90</v>
      </c>
      <c r="B59" s="26" t="s">
        <v>24</v>
      </c>
      <c r="C59" s="16">
        <f t="shared" ref="C59" si="16">SUM(C60:C62)</f>
        <v>1601.1</v>
      </c>
      <c r="D59" s="16">
        <f t="shared" ref="D59:E59" si="17">SUM(D60:D62)</f>
        <v>13817.6</v>
      </c>
      <c r="E59" s="16">
        <f t="shared" si="17"/>
        <v>11955.7</v>
      </c>
      <c r="F59" s="38">
        <f t="shared" si="7"/>
        <v>86.525156322371473</v>
      </c>
      <c r="G59" s="51">
        <f t="shared" si="8"/>
        <v>746.71788145649873</v>
      </c>
      <c r="H59" s="1"/>
      <c r="I59" s="1"/>
    </row>
    <row r="60" spans="1:9" ht="12.75" customHeight="1">
      <c r="A60" s="47" t="s">
        <v>91</v>
      </c>
      <c r="B60" s="31" t="s">
        <v>94</v>
      </c>
      <c r="C60" s="17">
        <v>165.2</v>
      </c>
      <c r="D60" s="17">
        <v>226.4</v>
      </c>
      <c r="E60" s="17">
        <v>161.9</v>
      </c>
      <c r="F60" s="38">
        <f t="shared" si="7"/>
        <v>71.510600706713774</v>
      </c>
      <c r="G60" s="51">
        <f t="shared" si="8"/>
        <v>98.002421307506054</v>
      </c>
      <c r="H60" s="1"/>
      <c r="I60" s="1"/>
    </row>
    <row r="61" spans="1:9" ht="13.5" customHeight="1">
      <c r="A61" s="47" t="s">
        <v>92</v>
      </c>
      <c r="B61" s="31" t="s">
        <v>95</v>
      </c>
      <c r="C61" s="17">
        <v>354.3</v>
      </c>
      <c r="D61" s="17">
        <v>12881.7</v>
      </c>
      <c r="E61" s="17">
        <v>11195.2</v>
      </c>
      <c r="F61" s="38">
        <f t="shared" si="7"/>
        <v>86.907783910508712</v>
      </c>
      <c r="G61" s="51">
        <f t="shared" si="8"/>
        <v>3159.8080722551513</v>
      </c>
      <c r="H61" s="1"/>
      <c r="I61" s="1"/>
    </row>
    <row r="62" spans="1:9" ht="12.75" customHeight="1">
      <c r="A62" s="47" t="s">
        <v>93</v>
      </c>
      <c r="B62" s="31" t="s">
        <v>96</v>
      </c>
      <c r="C62" s="17">
        <v>1081.5999999999999</v>
      </c>
      <c r="D62" s="19">
        <v>709.5</v>
      </c>
      <c r="E62" s="17">
        <v>598.6</v>
      </c>
      <c r="F62" s="38">
        <f t="shared" si="7"/>
        <v>84.369274136716001</v>
      </c>
      <c r="G62" s="51">
        <f t="shared" si="8"/>
        <v>55.343934911242613</v>
      </c>
      <c r="H62" s="1"/>
      <c r="I62" s="1"/>
    </row>
    <row r="63" spans="1:9" ht="15" customHeight="1">
      <c r="A63" s="46" t="s">
        <v>97</v>
      </c>
      <c r="B63" s="26" t="s">
        <v>36</v>
      </c>
      <c r="C63" s="16">
        <f t="shared" ref="C63:E63" si="18">C64</f>
        <v>54.6</v>
      </c>
      <c r="D63" s="16">
        <f t="shared" si="18"/>
        <v>178</v>
      </c>
      <c r="E63" s="16">
        <f t="shared" si="18"/>
        <v>100.4</v>
      </c>
      <c r="F63" s="38">
        <f t="shared" si="7"/>
        <v>56.404494382022477</v>
      </c>
      <c r="G63" s="51">
        <f t="shared" si="8"/>
        <v>183.88278388278388</v>
      </c>
      <c r="H63" s="1"/>
      <c r="I63" s="1"/>
    </row>
    <row r="64" spans="1:9" ht="12" customHeight="1">
      <c r="A64" s="47" t="s">
        <v>98</v>
      </c>
      <c r="B64" s="48" t="s">
        <v>99</v>
      </c>
      <c r="C64" s="17">
        <v>54.6</v>
      </c>
      <c r="D64" s="17">
        <v>178</v>
      </c>
      <c r="E64" s="17">
        <v>100.4</v>
      </c>
      <c r="F64" s="38">
        <f t="shared" si="7"/>
        <v>56.404494382022477</v>
      </c>
      <c r="G64" s="51">
        <f t="shared" si="8"/>
        <v>183.88278388278388</v>
      </c>
      <c r="H64" s="1"/>
      <c r="I64" s="1"/>
    </row>
    <row r="65" spans="1:9">
      <c r="A65" s="46" t="s">
        <v>100</v>
      </c>
      <c r="B65" s="26" t="s">
        <v>37</v>
      </c>
      <c r="C65" s="16">
        <f t="shared" ref="C65:E65" si="19">C66</f>
        <v>998.9</v>
      </c>
      <c r="D65" s="16">
        <f t="shared" si="19"/>
        <v>2179.1</v>
      </c>
      <c r="E65" s="16">
        <f t="shared" si="19"/>
        <v>1163.3</v>
      </c>
      <c r="F65" s="38">
        <f t="shared" si="7"/>
        <v>53.384424762516637</v>
      </c>
      <c r="G65" s="51">
        <f t="shared" si="8"/>
        <v>116.45810391430574</v>
      </c>
      <c r="H65" s="1"/>
      <c r="I65" s="1"/>
    </row>
    <row r="66" spans="1:9" ht="12.75" customHeight="1">
      <c r="A66" s="47" t="s">
        <v>101</v>
      </c>
      <c r="B66" s="48" t="s">
        <v>102</v>
      </c>
      <c r="C66" s="17">
        <v>998.9</v>
      </c>
      <c r="D66" s="17">
        <v>2179.1</v>
      </c>
      <c r="E66" s="17">
        <v>1163.3</v>
      </c>
      <c r="F66" s="38">
        <f t="shared" si="7"/>
        <v>53.384424762516637</v>
      </c>
      <c r="G66" s="51">
        <f t="shared" si="8"/>
        <v>116.45810391430574</v>
      </c>
      <c r="H66" s="1"/>
      <c r="I66" s="1"/>
    </row>
    <row r="67" spans="1:9">
      <c r="A67" s="46" t="s">
        <v>103</v>
      </c>
      <c r="B67" s="26" t="s">
        <v>38</v>
      </c>
      <c r="C67" s="16">
        <f t="shared" ref="C67:E67" si="20">C68</f>
        <v>1.1000000000000001</v>
      </c>
      <c r="D67" s="16">
        <f t="shared" si="20"/>
        <v>2.4</v>
      </c>
      <c r="E67" s="16">
        <f t="shared" si="20"/>
        <v>0</v>
      </c>
      <c r="F67" s="38">
        <f t="shared" si="7"/>
        <v>0</v>
      </c>
      <c r="G67" s="51">
        <v>0</v>
      </c>
      <c r="H67" s="1"/>
      <c r="I67" s="1"/>
    </row>
    <row r="68" spans="1:9" ht="22.5">
      <c r="A68" s="47" t="s">
        <v>104</v>
      </c>
      <c r="B68" s="48" t="s">
        <v>105</v>
      </c>
      <c r="C68" s="17">
        <v>1.1000000000000001</v>
      </c>
      <c r="D68" s="17">
        <v>2.4</v>
      </c>
      <c r="E68" s="17">
        <v>0</v>
      </c>
      <c r="F68" s="38">
        <f t="shared" si="7"/>
        <v>0</v>
      </c>
      <c r="G68" s="51">
        <v>0</v>
      </c>
      <c r="H68" s="1"/>
      <c r="I68" s="1"/>
    </row>
    <row r="69" spans="1:9" ht="22.5">
      <c r="A69" s="46" t="s">
        <v>106</v>
      </c>
      <c r="B69" s="26" t="s">
        <v>39</v>
      </c>
      <c r="C69" s="16">
        <f t="shared" ref="C69" si="21">SUM(C70:C71)</f>
        <v>711.7</v>
      </c>
      <c r="D69" s="16">
        <f t="shared" ref="D69:E69" si="22">SUM(D70:D71)</f>
        <v>958.8</v>
      </c>
      <c r="E69" s="16">
        <f t="shared" si="22"/>
        <v>724.1</v>
      </c>
      <c r="F69" s="38">
        <f t="shared" si="7"/>
        <v>75.521485189820609</v>
      </c>
      <c r="G69" s="51">
        <f t="shared" si="8"/>
        <v>101.74230715188983</v>
      </c>
      <c r="H69" s="1"/>
      <c r="I69" s="1"/>
    </row>
    <row r="70" spans="1:9" ht="33.75">
      <c r="A70" s="45" t="s">
        <v>107</v>
      </c>
      <c r="B70" s="49" t="s">
        <v>109</v>
      </c>
      <c r="C70" s="17">
        <v>711.7</v>
      </c>
      <c r="D70" s="17">
        <v>958.8</v>
      </c>
      <c r="E70" s="17">
        <v>724.1</v>
      </c>
      <c r="F70" s="38">
        <f t="shared" si="7"/>
        <v>75.521485189820609</v>
      </c>
      <c r="G70" s="51">
        <f t="shared" si="8"/>
        <v>101.74230715188983</v>
      </c>
      <c r="H70" s="1"/>
      <c r="I70" s="1"/>
    </row>
    <row r="71" spans="1:9" ht="33.75">
      <c r="A71" s="45" t="s">
        <v>108</v>
      </c>
      <c r="B71" s="49" t="s">
        <v>110</v>
      </c>
      <c r="C71" s="17">
        <v>0</v>
      </c>
      <c r="D71" s="17">
        <v>0</v>
      </c>
      <c r="E71" s="17">
        <v>0</v>
      </c>
      <c r="F71" s="38">
        <v>0</v>
      </c>
      <c r="G71" s="51">
        <v>0</v>
      </c>
      <c r="H71" s="1"/>
      <c r="I71" s="1"/>
    </row>
    <row r="72" spans="1:9">
      <c r="A72" s="33"/>
      <c r="B72" s="29" t="s">
        <v>34</v>
      </c>
      <c r="C72" s="16">
        <f>C32+C40+C42+C46+C49+C56+C59+C63+C65+C67+C69</f>
        <v>312389.29999999993</v>
      </c>
      <c r="D72" s="16">
        <f>D32+D40+D42+D46+D49+D56+D59+D63+D65+D67+D69</f>
        <v>598475.4</v>
      </c>
      <c r="E72" s="16">
        <f>E32+E40+E42+E46+E49+E56+E59+E63+E65+E67+E69</f>
        <v>364423.60000000003</v>
      </c>
      <c r="F72" s="38">
        <f t="shared" si="7"/>
        <v>60.891993221442355</v>
      </c>
      <c r="G72" s="51">
        <f t="shared" si="8"/>
        <v>116.65687653194271</v>
      </c>
      <c r="H72" s="14"/>
      <c r="I72" s="1"/>
    </row>
    <row r="73" spans="1:9" ht="22.5">
      <c r="A73" s="33"/>
      <c r="B73" s="26" t="s">
        <v>27</v>
      </c>
      <c r="C73" s="50">
        <f>C30-C72</f>
        <v>-14719.79999999993</v>
      </c>
      <c r="D73" s="16">
        <f>D30-D72</f>
        <v>-5212.8000000000466</v>
      </c>
      <c r="E73" s="16">
        <f>E30-E72</f>
        <v>-4410.9000000000233</v>
      </c>
      <c r="F73" s="39"/>
      <c r="G73" s="41"/>
      <c r="H73" s="13"/>
      <c r="I73" s="4"/>
    </row>
    <row r="74" spans="1:9">
      <c r="A74" s="33"/>
      <c r="B74" s="64" t="s">
        <v>40</v>
      </c>
      <c r="C74" s="64"/>
      <c r="D74" s="64"/>
      <c r="E74" s="64"/>
      <c r="F74" s="64"/>
      <c r="G74" s="33"/>
    </row>
    <row r="75" spans="1:9" s="5" customFormat="1" ht="22.5">
      <c r="A75" s="34"/>
      <c r="B75" s="30" t="s">
        <v>28</v>
      </c>
      <c r="C75" s="30"/>
      <c r="D75" s="18"/>
      <c r="E75" s="18"/>
      <c r="F75" s="39"/>
      <c r="G75" s="34"/>
    </row>
    <row r="76" spans="1:9" ht="25.5" customHeight="1">
      <c r="A76" s="33"/>
      <c r="B76" s="31" t="s">
        <v>29</v>
      </c>
      <c r="C76" s="18">
        <v>-1700</v>
      </c>
      <c r="D76" s="18"/>
      <c r="E76" s="18"/>
      <c r="F76" s="39"/>
      <c r="G76" s="33"/>
    </row>
    <row r="77" spans="1:9" s="5" customFormat="1" ht="22.5">
      <c r="A77" s="34"/>
      <c r="B77" s="30" t="s">
        <v>2</v>
      </c>
      <c r="C77" s="18"/>
      <c r="D77" s="18"/>
      <c r="E77" s="18"/>
      <c r="F77" s="39"/>
      <c r="G77" s="34"/>
    </row>
    <row r="78" spans="1:9" s="5" customFormat="1" ht="22.5">
      <c r="A78" s="34"/>
      <c r="B78" s="30" t="s">
        <v>3</v>
      </c>
      <c r="C78" s="18">
        <v>16419.8</v>
      </c>
      <c r="D78" s="18">
        <f>D73*-1</f>
        <v>5212.8000000000466</v>
      </c>
      <c r="E78" s="18">
        <f>E73*-1</f>
        <v>4410.9000000000233</v>
      </c>
      <c r="F78" s="39"/>
      <c r="G78" s="34"/>
    </row>
    <row r="79" spans="1:9" ht="12" thickBot="1">
      <c r="A79" s="56"/>
      <c r="B79" s="32" t="s">
        <v>34</v>
      </c>
      <c r="C79" s="59">
        <f>SUM(C75:C78)</f>
        <v>14719.8</v>
      </c>
      <c r="D79" s="20">
        <f>SUM(D75:D78)</f>
        <v>5212.8000000000466</v>
      </c>
      <c r="E79" s="20">
        <f>SUM(E75:E78)</f>
        <v>4410.9000000000233</v>
      </c>
      <c r="F79" s="40"/>
      <c r="G79" s="56"/>
    </row>
  </sheetData>
  <mergeCells count="5">
    <mergeCell ref="B1:F3"/>
    <mergeCell ref="B7:F7"/>
    <mergeCell ref="B31:F31"/>
    <mergeCell ref="B74:F74"/>
    <mergeCell ref="A1:A4"/>
  </mergeCells>
  <printOptions horizontalCentered="1"/>
  <pageMargins left="0.59055118110236227" right="0.39370078740157483" top="0.55118110236220474" bottom="0.59055118110236227" header="0.59055118110236227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подпись</vt:lpstr>
      <vt:lpstr>'на подпись'!Заголовки_для_печати</vt:lpstr>
      <vt:lpstr>'на подпись'!Область_печати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1</cp:lastModifiedBy>
  <cp:lastPrinted>2025-10-03T05:33:22Z</cp:lastPrinted>
  <dcterms:created xsi:type="dcterms:W3CDTF">2009-04-17T07:03:32Z</dcterms:created>
  <dcterms:modified xsi:type="dcterms:W3CDTF">2026-10-07T11:57:17Z</dcterms:modified>
</cp:coreProperties>
</file>